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activeTab="0"/>
  </bookViews>
  <sheets>
    <sheet name="50MHz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<sst xmlns="http://schemas.openxmlformats.org/spreadsheetml/2006/main" count="52" uniqueCount="43">
  <si>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ｓｉ５３５１Ａを使ったクロックジェネレータ</t>
  </si>
  <si>
    <t>ＰＬＬの発振周波数</t>
  </si>
  <si>
    <t>fvco＝ｆｘｔａｌ×（ａ＋ｂ／ｃ）</t>
  </si>
  <si>
    <t>設定用パラメータ</t>
  </si>
  <si>
    <t>HEXにする</t>
  </si>
  <si>
    <t>ｆｘｔａｌ＝</t>
  </si>
  <si>
    <t>ＭＨｚ</t>
  </si>
  <si>
    <t>秋月キットは25ＭＨｚ</t>
  </si>
  <si>
    <t>ａ＝</t>
  </si>
  <si>
    <t>15～90</t>
  </si>
  <si>
    <t>ｂ＝</t>
  </si>
  <si>
    <t>0～1048575</t>
  </si>
  <si>
    <t>ｃ＝</t>
  </si>
  <si>
    <t>1～1048575</t>
  </si>
  <si>
    <t>fvco＝</t>
  </si>
  <si>
    <t>出力分周器の設定</t>
  </si>
  <si>
    <t>6～1800の間であること</t>
  </si>
  <si>
    <t>fout＝ｆvco/（ｄ＋ｅ／ｆ）</t>
  </si>
  <si>
    <t>d＝</t>
  </si>
  <si>
    <t>e＝</t>
  </si>
  <si>
    <t>f＝</t>
  </si>
  <si>
    <t>（d＋e／f）＝</t>
  </si>
  <si>
    <t>fout＝</t>
  </si>
  <si>
    <t>ｂを48ｕｐすると100Ｈｚupする　　ｂだけを変化させる事で50.000～60.000まで変化できる</t>
  </si>
  <si>
    <t>MSNAP１＝</t>
  </si>
  <si>
    <t>MSNAP2＝</t>
  </si>
  <si>
    <t>MSNAP3＝</t>
  </si>
  <si>
    <t>MSNBも使用可</t>
  </si>
  <si>
    <t>行き先REG</t>
  </si>
  <si>
    <t>MS0P１＝</t>
  </si>
  <si>
    <t>MS0P2＝</t>
  </si>
  <si>
    <t>MS0P3＝</t>
  </si>
  <si>
    <t>MS1も使用可</t>
  </si>
  <si>
    <t>が選択可</t>
  </si>
  <si>
    <t>29(15:8),30(7:0)</t>
  </si>
  <si>
    <t>32(15:8),33(7:0)</t>
  </si>
  <si>
    <t>26(15:8),27(7:0)</t>
  </si>
  <si>
    <t>45(15:8),46(7:0)</t>
  </si>
  <si>
    <t>47(19:16),48(15:8),49(7:0)</t>
  </si>
  <si>
    <t>47(19:16),42(15:8),43(7:0)</t>
  </si>
  <si>
    <t>REG47(3:0)</t>
  </si>
  <si>
    <t>REG47(7:4)</t>
  </si>
  <si>
    <t>600～900MHzの間であること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</si>
</sst>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showGridLines="0" tabSelected="1" workbookViewId="0" topLeftCell="A1">
      <selection activeCell="N27" sqref="N27"/>
    </sheetView>
  </sheetViews>
  <sheetFormatPr defaultColWidth="9.00390625" defaultRowHeight="13.5"/>
  <cols>
    <col min="1" max="1" width="3.00390625" style="0" customWidth="1"/>
    <col min="2" max="2" width="3.375" style="0" customWidth="1"/>
    <col min="6" max="6" width="11.875" style="0" customWidth="1"/>
    <col min="7" max="7" width="8.875" style="0" customWidth="1"/>
    <col min="8" max="8" width="10.125" style="0" customWidth="1"/>
    <col min="10" max="10" width="2.50390625" style="0" customWidth="1"/>
    <col min="12" max="12" width="2.625" style="0" customWidth="1"/>
    <col min="13" max="13" width="21.375" style="0" customWidth="1"/>
    <col min="14" max="14" width="11.625" style="0" customWidth="1"/>
  </cols>
  <sheetData>
    <row r="2" ht="13.5">
      <c r="B2" t="s">
        <v>0</v>
      </c>
    </row>
    <row r="4" ht="13.5">
      <c r="C4" t="s">
        <v>1</v>
      </c>
    </row>
    <row r="5" spans="3:14" ht="13.5">
      <c r="C5" t="s">
        <v>2</v>
      </c>
      <c r="N5" s="2"/>
    </row>
    <row r="6" spans="8:13" ht="14.25" thickBot="1">
      <c r="H6" t="s">
        <v>3</v>
      </c>
      <c r="K6" t="s">
        <v>4</v>
      </c>
      <c r="M6" s="7" t="s">
        <v>28</v>
      </c>
    </row>
    <row r="7" spans="3:13" ht="14.25" thickBot="1">
      <c r="C7" s="3" t="s">
        <v>5</v>
      </c>
      <c r="D7" s="1">
        <v>25</v>
      </c>
      <c r="E7" t="s">
        <v>6</v>
      </c>
      <c r="F7" t="s">
        <v>7</v>
      </c>
      <c r="H7" s="2" t="s">
        <v>24</v>
      </c>
      <c r="I7">
        <f>128*D8+INT(128*(D9/D10))-512</f>
        <v>2560</v>
      </c>
      <c r="K7" s="2" t="str">
        <f>DEC2HEX(I7)</f>
        <v>A00</v>
      </c>
      <c r="M7" s="2" t="s">
        <v>34</v>
      </c>
    </row>
    <row r="8" spans="3:13" ht="14.25" thickBot="1">
      <c r="C8" s="3" t="s">
        <v>8</v>
      </c>
      <c r="D8" s="1">
        <v>24</v>
      </c>
      <c r="F8" s="2" t="s">
        <v>9</v>
      </c>
      <c r="G8" t="s">
        <v>33</v>
      </c>
      <c r="H8" s="2" t="s">
        <v>25</v>
      </c>
      <c r="I8" s="5">
        <f>128*D9-D10*INT(128*(D9/D10))</f>
        <v>0</v>
      </c>
      <c r="K8" s="2" t="str">
        <f>DEC2HEX(I8)</f>
        <v>0</v>
      </c>
      <c r="M8" s="2" t="s">
        <v>35</v>
      </c>
    </row>
    <row r="9" spans="3:13" ht="14.25" thickBot="1">
      <c r="C9" s="3" t="s">
        <v>10</v>
      </c>
      <c r="D9" s="1">
        <v>0</v>
      </c>
      <c r="F9" s="2" t="s">
        <v>11</v>
      </c>
      <c r="G9" t="s">
        <v>33</v>
      </c>
      <c r="H9" s="2" t="s">
        <v>26</v>
      </c>
      <c r="I9">
        <f>D10</f>
        <v>1000000</v>
      </c>
      <c r="K9" s="2" t="str">
        <f>DEC2HEX(I9)</f>
        <v>F4240</v>
      </c>
      <c r="M9" s="2" t="s">
        <v>36</v>
      </c>
    </row>
    <row r="10" spans="3:8" ht="14.25" thickBot="1">
      <c r="C10" s="3" t="s">
        <v>12</v>
      </c>
      <c r="D10" s="1">
        <v>1000000</v>
      </c>
      <c r="F10" s="2" t="s">
        <v>13</v>
      </c>
      <c r="G10" t="s">
        <v>33</v>
      </c>
      <c r="H10" s="6" t="s">
        <v>27</v>
      </c>
    </row>
    <row r="11" spans="3:6" ht="13.5">
      <c r="C11" s="2" t="s">
        <v>14</v>
      </c>
      <c r="D11">
        <f>D7*(D8+D9/D10)</f>
        <v>600</v>
      </c>
      <c r="E11" t="s">
        <v>6</v>
      </c>
      <c r="F11" s="8" t="s">
        <v>42</v>
      </c>
    </row>
    <row r="12" ht="13.5">
      <c r="C12" s="2"/>
    </row>
    <row r="13" ht="13.5">
      <c r="C13" t="s">
        <v>15</v>
      </c>
    </row>
    <row r="14" spans="3:13" ht="13.5">
      <c r="C14" t="s">
        <v>17</v>
      </c>
      <c r="H14" t="s">
        <v>3</v>
      </c>
      <c r="K14" t="s">
        <v>4</v>
      </c>
      <c r="M14" s="7" t="s">
        <v>28</v>
      </c>
    </row>
    <row r="15" spans="3:13" ht="14.25" thickBot="1">
      <c r="C15" s="3" t="s">
        <v>5</v>
      </c>
      <c r="D15" s="4">
        <f>D11</f>
        <v>600</v>
      </c>
      <c r="E15" t="s">
        <v>6</v>
      </c>
      <c r="H15" s="2" t="s">
        <v>29</v>
      </c>
      <c r="I15">
        <f>128*D16+(128*(D17/D18))-512</f>
        <v>1024</v>
      </c>
      <c r="K15" s="2" t="str">
        <f>DEC2HEX(I15)</f>
        <v>400</v>
      </c>
      <c r="M15" s="2" t="s">
        <v>37</v>
      </c>
    </row>
    <row r="16" spans="3:14" ht="14.25" thickBot="1">
      <c r="C16" s="3" t="s">
        <v>18</v>
      </c>
      <c r="D16" s="1">
        <v>12</v>
      </c>
      <c r="H16" s="2" t="s">
        <v>30</v>
      </c>
      <c r="I16">
        <f>128*D17-D18*(128*(D17/D18))</f>
        <v>0</v>
      </c>
      <c r="K16" s="2" t="str">
        <f>DEC2HEX(I16)</f>
        <v>0</v>
      </c>
      <c r="M16" s="2" t="s">
        <v>38</v>
      </c>
      <c r="N16" s="2" t="s">
        <v>40</v>
      </c>
    </row>
    <row r="17" spans="3:14" ht="14.25" thickBot="1">
      <c r="C17" s="3" t="s">
        <v>19</v>
      </c>
      <c r="D17" s="1">
        <v>0</v>
      </c>
      <c r="H17" s="2" t="s">
        <v>31</v>
      </c>
      <c r="I17">
        <f>D18</f>
        <v>1</v>
      </c>
      <c r="K17" s="2" t="str">
        <f>DEC2HEX(I17)</f>
        <v>1</v>
      </c>
      <c r="M17" s="2" t="s">
        <v>39</v>
      </c>
      <c r="N17" s="2" t="s">
        <v>41</v>
      </c>
    </row>
    <row r="18" spans="3:14" ht="14.25" thickBot="1">
      <c r="C18" s="3" t="s">
        <v>20</v>
      </c>
      <c r="D18" s="1">
        <v>1</v>
      </c>
      <c r="H18" s="2" t="s">
        <v>32</v>
      </c>
      <c r="N18" s="2"/>
    </row>
    <row r="19" spans="3:6" ht="13.5">
      <c r="C19" s="3" t="s">
        <v>21</v>
      </c>
      <c r="D19" s="3">
        <f>D16+D17/D18</f>
        <v>12</v>
      </c>
      <c r="F19" s="8" t="s">
        <v>16</v>
      </c>
    </row>
    <row r="20" spans="3:5" ht="13.5">
      <c r="C20" s="2" t="s">
        <v>22</v>
      </c>
      <c r="D20">
        <f>D15/(D16+D17/D18)</f>
        <v>50</v>
      </c>
      <c r="E20" t="s">
        <v>6</v>
      </c>
    </row>
    <row r="24" ht="13.5">
      <c r="C24" t="s">
        <v>23</v>
      </c>
    </row>
  </sheetData>
  <printOptions/>
  <pageMargins left="0.75" right="0.75" top="1" bottom="1" header="0.512" footer="0.51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je1uci</dc:creator>
  <cp:keywords/>
  <dc:description/>
  <cp:lastModifiedBy>je1uci</cp:lastModifiedBy>
  <dcterms:created xsi:type="dcterms:W3CDTF">2021-02-21T07:25:54Z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